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iel\Desktop\MRT\August 2023\"/>
    </mc:Choice>
  </mc:AlternateContent>
  <xr:revisionPtr revIDLastSave="0" documentId="8_{DD6349E8-E1FA-4605-9178-04A780ECB2DF}" xr6:coauthVersionLast="47" xr6:coauthVersionMax="47" xr10:uidLastSave="{00000000-0000-0000-0000-000000000000}"/>
  <bookViews>
    <workbookView xWindow="384" yWindow="384" windowWidth="10932" windowHeight="12216" activeTab="2" xr2:uid="{193AC6EF-D721-49E5-B69C-8F8294B5219A}"/>
  </bookViews>
  <sheets>
    <sheet name="Nov 2022 Summary" sheetId="1" r:id="rId1"/>
    <sheet name="March2023 proposed" sheetId="3" r:id="rId2"/>
    <sheet name="June 2023Summary" sheetId="4" r:id="rId3"/>
    <sheet name="Sheet2" sheetId="2" r:id="rId4"/>
  </sheets>
  <definedNames>
    <definedName name="_xlnm.Print_Area" localSheetId="2">'June 2023Summary'!$A$1:$K$14</definedName>
    <definedName name="_xlnm.Print_Area" localSheetId="1">'March2023 proposed'!$A$1:$L$25</definedName>
    <definedName name="_xlnm.Print_Area" localSheetId="0">'Nov 2022 Summary'!$A$1:$L$24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4" l="1"/>
  <c r="G26" i="4"/>
  <c r="F26" i="4"/>
  <c r="E26" i="4"/>
  <c r="D26" i="4"/>
  <c r="B26" i="4"/>
  <c r="K25" i="4"/>
  <c r="K24" i="4"/>
  <c r="K23" i="4"/>
  <c r="K22" i="4"/>
  <c r="K21" i="4"/>
  <c r="K20" i="4"/>
  <c r="K19" i="4"/>
  <c r="K18" i="4"/>
  <c r="B4" i="4"/>
  <c r="B5" i="4" s="1"/>
  <c r="B6" i="4" s="1"/>
  <c r="B7" i="4" s="1"/>
  <c r="D38" i="3"/>
  <c r="E37" i="3"/>
  <c r="F37" i="3"/>
  <c r="G37" i="3"/>
  <c r="D37" i="3"/>
  <c r="L36" i="3"/>
  <c r="L30" i="3"/>
  <c r="L31" i="3"/>
  <c r="L32" i="3"/>
  <c r="L33" i="3"/>
  <c r="L34" i="3"/>
  <c r="L35" i="3"/>
  <c r="L29" i="3"/>
  <c r="B37" i="3"/>
  <c r="B25" i="3"/>
  <c r="B4" i="3"/>
  <c r="B5" i="3" s="1"/>
  <c r="B6" i="3" s="1"/>
  <c r="B7" i="3" s="1"/>
  <c r="L24" i="1"/>
  <c r="B24" i="1"/>
  <c r="L23" i="1"/>
  <c r="L22" i="1"/>
  <c r="L21" i="1"/>
  <c r="L20" i="1"/>
  <c r="L19" i="1"/>
  <c r="L18" i="1"/>
  <c r="L17" i="1"/>
  <c r="B4" i="1"/>
  <c r="B5" i="1" s="1"/>
  <c r="B6" i="1" s="1"/>
  <c r="B7" i="1" s="1"/>
  <c r="K26" i="4" l="1"/>
  <c r="E27" i="4"/>
  <c r="L37" i="3"/>
</calcChain>
</file>

<file path=xl/sharedStrings.xml><?xml version="1.0" encoding="utf-8"?>
<sst xmlns="http://schemas.openxmlformats.org/spreadsheetml/2006/main" count="103" uniqueCount="45">
  <si>
    <t>Metro Roundtable WSRF Account Allocation for 2022-23</t>
  </si>
  <si>
    <t>Proposed Amount to Allocate</t>
  </si>
  <si>
    <t>Based on increase of cap to $1M from $750K and adding the $300K annual distribution.</t>
  </si>
  <si>
    <t>Reserve for Roundtable Projects</t>
  </si>
  <si>
    <t>Net Amount for Basin Projects</t>
  </si>
  <si>
    <t>Fall 2022 (50% of Net)</t>
  </si>
  <si>
    <t>Actual: $194,500</t>
  </si>
  <si>
    <t>Spring 2023 (50% of Net)</t>
  </si>
  <si>
    <t>WSRF Budget Overview</t>
  </si>
  <si>
    <t>November 2022 WSRF Update</t>
  </si>
  <si>
    <t>Guideline Category</t>
  </si>
  <si>
    <t>Current Balance</t>
  </si>
  <si>
    <r>
      <t>2022 Cycle 2 Requests</t>
    </r>
    <r>
      <rPr>
        <sz val="9"/>
        <color theme="1"/>
        <rFont val="Calibri"/>
        <family val="2"/>
        <scheme val="minor"/>
      </rPr>
      <t xml:space="preserve">
(Pending CWCB Approval)</t>
    </r>
  </si>
  <si>
    <t>Projected Remaining</t>
  </si>
  <si>
    <t>CUSP (CASM Project)</t>
  </si>
  <si>
    <t>Lakewood</t>
  </si>
  <si>
    <t>Ag Ditch</t>
  </si>
  <si>
    <t>S Metro Groundwater Modeling</t>
  </si>
  <si>
    <t>S Metro Water Ambassadors</t>
  </si>
  <si>
    <t>Ken Caryl West</t>
  </si>
  <si>
    <t>Conceptual Projects - In-Basin and Transbasin</t>
  </si>
  <si>
    <t>Conservation &amp; Reuse</t>
  </si>
  <si>
    <t>Environmental and Recreation</t>
  </si>
  <si>
    <t>Implementation of IPPs</t>
  </si>
  <si>
    <t>Education and Outreach</t>
  </si>
  <si>
    <t>Roundtable Projects</t>
  </si>
  <si>
    <t>Reserve Funds</t>
  </si>
  <si>
    <t>Total</t>
  </si>
  <si>
    <t>March 2023 WSRF Update</t>
  </si>
  <si>
    <t>Planning, Studies, &amp; Permitting</t>
  </si>
  <si>
    <t>Water Supply Infrastructure</t>
  </si>
  <si>
    <t>Conservation, Efficiency, &amp; Reuse</t>
  </si>
  <si>
    <t>Irrigated Agriculture</t>
  </si>
  <si>
    <r>
      <t>2023 Cycle 1 Requests</t>
    </r>
    <r>
      <rPr>
        <sz val="9"/>
        <color theme="1"/>
        <rFont val="Calibri"/>
        <family val="2"/>
        <scheme val="minor"/>
      </rPr>
      <t xml:space="preserve">
</t>
    </r>
  </si>
  <si>
    <t>New Guideline Categories and Proposed Fund Allocation</t>
  </si>
  <si>
    <r>
      <t>2022 Cycle 2 Requests</t>
    </r>
    <r>
      <rPr>
        <sz val="9"/>
        <color theme="1"/>
        <rFont val="Calibri"/>
        <family val="2"/>
        <scheme val="minor"/>
      </rPr>
      <t xml:space="preserve">
</t>
    </r>
  </si>
  <si>
    <t>Watershed Health, Environmental, &amp; Recreational</t>
  </si>
  <si>
    <t>CGS</t>
  </si>
  <si>
    <t>OWF</t>
  </si>
  <si>
    <t>CAWA</t>
  </si>
  <si>
    <t>WF3 HOA</t>
  </si>
  <si>
    <t>Actual: $120,234.50</t>
  </si>
  <si>
    <t>Total of Requests:</t>
  </si>
  <si>
    <t>Metro WSRF Cap:</t>
  </si>
  <si>
    <t>Planned 2023 addition of WSRF funds: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</si>
</sst>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9" fontId="0" fillId="0" borderId="0" xfId="2" applyFont="1"/>
    <xf numFmtId="165" fontId="0" fillId="0" borderId="0" xfId="1" applyNumberFormat="1" applyFont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165" fontId="2" fillId="0" borderId="0" xfId="1" applyNumberFormat="1" applyFont="1"/>
    <xf numFmtId="165" fontId="2" fillId="0" borderId="0" xfId="1" applyNumberFormat="1" applyFont="1" applyFill="1"/>
    <xf numFmtId="0" fontId="4" fillId="0" borderId="0" xfId="0" applyFont="1"/>
    <xf numFmtId="0" fontId="2" fillId="2" borderId="1" xfId="0" applyFont="1" applyFill="1" applyBorder="1"/>
    <xf numFmtId="165" fontId="2" fillId="2" borderId="2" xfId="1" applyNumberFormat="1" applyFont="1" applyFill="1" applyBorder="1" applyAlignment="1">
      <alignment horizontal="center" wrapText="1"/>
    </xf>
    <xf numFmtId="165" fontId="2" fillId="2" borderId="3" xfId="1" applyNumberFormat="1" applyFont="1" applyFill="1" applyBorder="1" applyAlignment="1">
      <alignment horizontal="center" wrapText="1"/>
    </xf>
    <xf numFmtId="165" fontId="2" fillId="2" borderId="6" xfId="1" applyNumberFormat="1" applyFont="1" applyFill="1" applyBorder="1" applyAlignment="1">
      <alignment horizontal="center" wrapText="1"/>
    </xf>
    <xf numFmtId="0" fontId="2" fillId="0" borderId="7" xfId="0" applyFont="1" applyBorder="1"/>
    <xf numFmtId="165" fontId="2" fillId="0" borderId="8" xfId="1" applyNumberFormat="1" applyFont="1" applyFill="1" applyBorder="1" applyAlignment="1">
      <alignment horizontal="center" wrapText="1"/>
    </xf>
    <xf numFmtId="165" fontId="2" fillId="2" borderId="9" xfId="1" applyNumberFormat="1" applyFont="1" applyFill="1" applyBorder="1" applyAlignment="1">
      <alignment horizontal="center" wrapText="1"/>
    </xf>
    <xf numFmtId="165" fontId="0" fillId="0" borderId="10" xfId="1" applyNumberFormat="1" applyFont="1" applyBorder="1" applyAlignment="1">
      <alignment horizontal="center" wrapText="1"/>
    </xf>
    <xf numFmtId="165" fontId="0" fillId="0" borderId="11" xfId="1" applyNumberFormat="1" applyFont="1" applyBorder="1" applyAlignment="1">
      <alignment horizontal="center" wrapText="1"/>
    </xf>
    <xf numFmtId="0" fontId="0" fillId="0" borderId="11" xfId="0" applyBorder="1"/>
    <xf numFmtId="165" fontId="0" fillId="0" borderId="12" xfId="1" applyNumberFormat="1" applyFont="1" applyBorder="1" applyAlignment="1">
      <alignment horizontal="center" wrapText="1"/>
    </xf>
    <xf numFmtId="165" fontId="0" fillId="2" borderId="13" xfId="1" applyNumberFormat="1" applyFont="1" applyFill="1" applyBorder="1" applyAlignment="1">
      <alignment horizontal="center" wrapText="1"/>
    </xf>
    <xf numFmtId="165" fontId="0" fillId="0" borderId="14" xfId="1" applyNumberFormat="1" applyFont="1" applyBorder="1" applyAlignment="1">
      <alignment horizontal="center" wrapText="1"/>
    </xf>
    <xf numFmtId="165" fontId="0" fillId="0" borderId="7" xfId="1" applyNumberFormat="1" applyFont="1" applyBorder="1" applyAlignment="1">
      <alignment horizontal="center" wrapText="1"/>
    </xf>
    <xf numFmtId="165" fontId="0" fillId="0" borderId="12" xfId="1" applyNumberFormat="1" applyFont="1" applyBorder="1" applyAlignment="1">
      <alignment horizontal="center"/>
    </xf>
    <xf numFmtId="165" fontId="6" fillId="0" borderId="10" xfId="1" applyNumberFormat="1" applyFont="1" applyBorder="1" applyAlignment="1">
      <alignment horizontal="center" wrapText="1"/>
    </xf>
    <xf numFmtId="165" fontId="6" fillId="0" borderId="11" xfId="1" applyNumberFormat="1" applyFont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center" wrapText="1"/>
    </xf>
    <xf numFmtId="165" fontId="0" fillId="2" borderId="7" xfId="1" applyNumberFormat="1" applyFont="1" applyFill="1" applyBorder="1" applyAlignment="1">
      <alignment horizontal="center" wrapText="1"/>
    </xf>
    <xf numFmtId="0" fontId="2" fillId="2" borderId="15" xfId="0" applyFont="1" applyFill="1" applyBorder="1"/>
    <xf numFmtId="165" fontId="2" fillId="2" borderId="16" xfId="1" applyNumberFormat="1" applyFont="1" applyFill="1" applyBorder="1" applyAlignment="1">
      <alignment horizontal="center" wrapText="1"/>
    </xf>
    <xf numFmtId="165" fontId="2" fillId="2" borderId="17" xfId="1" applyNumberFormat="1" applyFont="1" applyFill="1" applyBorder="1" applyAlignment="1">
      <alignment horizontal="center" wrapText="1"/>
    </xf>
    <xf numFmtId="165" fontId="6" fillId="2" borderId="18" xfId="1" applyNumberFormat="1" applyFont="1" applyFill="1" applyBorder="1" applyAlignment="1">
      <alignment horizontal="center" wrapText="1"/>
    </xf>
    <xf numFmtId="165" fontId="6" fillId="2" borderId="15" xfId="1" applyNumberFormat="1" applyFont="1" applyFill="1" applyBorder="1" applyAlignment="1">
      <alignment horizontal="center" wrapText="1"/>
    </xf>
    <xf numFmtId="165" fontId="2" fillId="2" borderId="16" xfId="1" applyNumberFormat="1" applyFont="1" applyFill="1" applyBorder="1" applyAlignment="1">
      <alignment horizontal="center"/>
    </xf>
    <xf numFmtId="0" fontId="2" fillId="3" borderId="1" xfId="0" applyFont="1" applyFill="1" applyBorder="1"/>
    <xf numFmtId="165" fontId="0" fillId="0" borderId="0" xfId="0" applyNumberFormat="1"/>
    <xf numFmtId="44" fontId="0" fillId="0" borderId="0" xfId="0" applyNumberFormat="1"/>
    <xf numFmtId="44" fontId="6" fillId="2" borderId="18" xfId="1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2" borderId="3" xfId="1" applyNumberFormat="1" applyFont="1" applyFill="1" applyBorder="1" applyAlignment="1">
      <alignment horizontal="center" wrapText="1"/>
    </xf>
    <xf numFmtId="165" fontId="2" fillId="2" borderId="4" xfId="1" applyNumberFormat="1" applyFont="1" applyFill="1" applyBorder="1" applyAlignment="1">
      <alignment horizontal="center" wrapText="1"/>
    </xf>
    <xf numFmtId="165" fontId="2" fillId="2" borderId="5" xfId="1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403AB-C1CD-4BDA-B21C-DB9BEA970C80}">
  <sheetPr>
    <pageSetUpPr fitToPage="1"/>
  </sheetPr>
  <dimension ref="A1:M25"/>
  <sheetViews>
    <sheetView topLeftCell="A12" zoomScale="120" zoomScaleNormal="120" workbookViewId="0">
      <selection activeCell="D17" sqref="D17:I21"/>
    </sheetView>
  </sheetViews>
  <sheetFormatPr defaultRowHeight="14.4" x14ac:dyDescent="0.3"/>
  <cols>
    <col min="1" max="1" width="43.88671875" bestFit="1" customWidth="1"/>
    <col min="2" max="2" width="13" customWidth="1"/>
    <col min="3" max="3" width="1.5546875" customWidth="1"/>
    <col min="4" max="4" width="10.33203125" customWidth="1"/>
    <col min="5" max="5" width="9.88671875" customWidth="1"/>
    <col min="6" max="6" width="10.88671875" customWidth="1"/>
    <col min="7" max="7" width="12.5546875" customWidth="1"/>
    <col min="8" max="8" width="12.44140625" customWidth="1"/>
    <col min="10" max="10" width="11.109375" customWidth="1"/>
    <col min="11" max="11" width="10.5546875" customWidth="1"/>
    <col min="12" max="12" width="12" style="2" customWidth="1"/>
  </cols>
  <sheetData>
    <row r="1" spans="1:13" ht="18" x14ac:dyDescent="0.35">
      <c r="A1" s="1" t="s">
        <v>0</v>
      </c>
    </row>
    <row r="2" spans="1:13" x14ac:dyDescent="0.3">
      <c r="A2" t="s">
        <v>1</v>
      </c>
      <c r="B2" s="3">
        <v>550000</v>
      </c>
      <c r="D2" t="s">
        <v>2</v>
      </c>
    </row>
    <row r="3" spans="1:13" x14ac:dyDescent="0.3">
      <c r="A3" s="4" t="s">
        <v>3</v>
      </c>
      <c r="B3" s="5">
        <v>0.25</v>
      </c>
      <c r="C3" s="6"/>
      <c r="D3" s="6"/>
      <c r="E3" s="6"/>
      <c r="F3" s="6"/>
      <c r="G3" s="6"/>
      <c r="H3" s="6"/>
      <c r="I3" s="6"/>
      <c r="J3" s="6"/>
      <c r="K3" s="6"/>
      <c r="L3" s="7"/>
      <c r="M3" s="8"/>
    </row>
    <row r="4" spans="1:13" x14ac:dyDescent="0.3">
      <c r="A4" s="4" t="s">
        <v>3</v>
      </c>
      <c r="B4" s="3">
        <f>B2*B3</f>
        <v>137500</v>
      </c>
      <c r="C4" s="6"/>
      <c r="D4" s="6"/>
      <c r="E4" s="6"/>
      <c r="F4" s="6"/>
      <c r="G4" s="6"/>
      <c r="H4" s="6"/>
      <c r="I4" s="6"/>
      <c r="J4" s="6"/>
      <c r="K4" s="6"/>
      <c r="L4" s="7"/>
      <c r="M4" s="8"/>
    </row>
    <row r="5" spans="1:13" x14ac:dyDescent="0.3">
      <c r="A5" t="s">
        <v>4</v>
      </c>
      <c r="B5" s="3">
        <f>B2-B4</f>
        <v>412500</v>
      </c>
      <c r="C5" s="6"/>
      <c r="D5" s="6"/>
      <c r="E5" s="6"/>
      <c r="F5" s="6"/>
      <c r="G5" s="6"/>
      <c r="H5" s="6"/>
      <c r="I5" s="6"/>
      <c r="J5" s="6"/>
      <c r="K5" s="6"/>
      <c r="L5" s="7"/>
      <c r="M5" s="8"/>
    </row>
    <row r="6" spans="1:13" x14ac:dyDescent="0.3">
      <c r="A6" t="s">
        <v>5</v>
      </c>
      <c r="B6" s="3">
        <f>B5/2</f>
        <v>206250</v>
      </c>
      <c r="D6" t="s">
        <v>6</v>
      </c>
      <c r="M6" s="9"/>
    </row>
    <row r="7" spans="1:13" x14ac:dyDescent="0.3">
      <c r="A7" t="s">
        <v>7</v>
      </c>
      <c r="B7" s="3">
        <f>B6</f>
        <v>206250</v>
      </c>
      <c r="M7" s="10"/>
    </row>
    <row r="8" spans="1:13" x14ac:dyDescent="0.3">
      <c r="B8" s="3"/>
      <c r="M8" s="10"/>
    </row>
    <row r="9" spans="1:13" x14ac:dyDescent="0.3">
      <c r="B9" s="3"/>
      <c r="M9" s="10"/>
    </row>
    <row r="10" spans="1:13" x14ac:dyDescent="0.3">
      <c r="M10" s="8"/>
    </row>
    <row r="11" spans="1:13" x14ac:dyDescent="0.3">
      <c r="M11" s="8"/>
    </row>
    <row r="12" spans="1:13" ht="18" x14ac:dyDescent="0.35">
      <c r="A12" s="1" t="s">
        <v>8</v>
      </c>
      <c r="B12" s="6"/>
      <c r="M12" s="8"/>
    </row>
    <row r="13" spans="1:13" x14ac:dyDescent="0.3">
      <c r="A13" s="11" t="s">
        <v>9</v>
      </c>
      <c r="B13" s="6"/>
      <c r="M13" s="8"/>
    </row>
    <row r="14" spans="1:13" ht="15" thickBot="1" x14ac:dyDescent="0.35">
      <c r="B14" s="6"/>
      <c r="M14" s="8"/>
    </row>
    <row r="15" spans="1:13" ht="29.4" thickBot="1" x14ac:dyDescent="0.35">
      <c r="A15" s="12" t="s">
        <v>10</v>
      </c>
      <c r="B15" s="13" t="s">
        <v>11</v>
      </c>
      <c r="C15" s="14"/>
      <c r="D15" s="42" t="s">
        <v>12</v>
      </c>
      <c r="E15" s="43"/>
      <c r="F15" s="43"/>
      <c r="G15" s="43"/>
      <c r="H15" s="43"/>
      <c r="I15" s="43"/>
      <c r="J15" s="43"/>
      <c r="K15" s="44"/>
      <c r="L15" s="15" t="s">
        <v>13</v>
      </c>
      <c r="M15" s="8"/>
    </row>
    <row r="16" spans="1:13" ht="43.2" x14ac:dyDescent="0.3">
      <c r="A16" s="16"/>
      <c r="B16" s="17"/>
      <c r="C16" s="18"/>
      <c r="D16" s="19" t="s">
        <v>14</v>
      </c>
      <c r="E16" s="20" t="s">
        <v>15</v>
      </c>
      <c r="F16" s="20" t="s">
        <v>16</v>
      </c>
      <c r="G16" s="20" t="s">
        <v>17</v>
      </c>
      <c r="H16" s="20" t="s">
        <v>18</v>
      </c>
      <c r="I16" s="20" t="s">
        <v>19</v>
      </c>
      <c r="J16" s="20"/>
      <c r="K16" s="20"/>
      <c r="L16" s="17"/>
      <c r="M16" s="8"/>
    </row>
    <row r="17" spans="1:13" x14ac:dyDescent="0.3">
      <c r="A17" s="21" t="s">
        <v>20</v>
      </c>
      <c r="B17" s="22">
        <v>110000</v>
      </c>
      <c r="C17" s="23"/>
      <c r="D17" s="24">
        <v>40000</v>
      </c>
      <c r="E17" s="25"/>
      <c r="F17" s="25"/>
      <c r="G17" s="25">
        <v>25000</v>
      </c>
      <c r="H17" s="25"/>
      <c r="I17" s="25"/>
      <c r="J17" s="25"/>
      <c r="K17" s="25"/>
      <c r="L17" s="26">
        <f t="shared" ref="L17:L24" si="0">B17-SUM(D17:K17)</f>
        <v>45000</v>
      </c>
      <c r="M17" s="8"/>
    </row>
    <row r="18" spans="1:13" x14ac:dyDescent="0.3">
      <c r="A18" s="21" t="s">
        <v>21</v>
      </c>
      <c r="B18" s="22">
        <v>110000</v>
      </c>
      <c r="C18" s="23"/>
      <c r="D18" s="19"/>
      <c r="E18" s="20">
        <v>30000</v>
      </c>
      <c r="F18" s="20"/>
      <c r="G18" s="20"/>
      <c r="H18" s="20"/>
      <c r="I18" s="20"/>
      <c r="J18" s="20"/>
      <c r="K18" s="20"/>
      <c r="L18" s="26">
        <f t="shared" si="0"/>
        <v>80000</v>
      </c>
      <c r="M18" s="8"/>
    </row>
    <row r="19" spans="1:13" x14ac:dyDescent="0.3">
      <c r="A19" s="21" t="s">
        <v>22</v>
      </c>
      <c r="B19" s="22">
        <v>110000</v>
      </c>
      <c r="C19" s="23"/>
      <c r="D19" s="27"/>
      <c r="E19" s="28"/>
      <c r="F19" s="28"/>
      <c r="G19" s="28"/>
      <c r="H19" s="28"/>
      <c r="I19" s="29"/>
      <c r="J19" s="28"/>
      <c r="K19" s="28"/>
      <c r="L19" s="26">
        <f t="shared" si="0"/>
        <v>110000</v>
      </c>
      <c r="M19" s="8"/>
    </row>
    <row r="20" spans="1:13" x14ac:dyDescent="0.3">
      <c r="A20" s="21" t="s">
        <v>23</v>
      </c>
      <c r="B20" s="22">
        <v>110000</v>
      </c>
      <c r="C20" s="23"/>
      <c r="D20" s="19"/>
      <c r="E20" s="20"/>
      <c r="F20" s="20">
        <v>37500</v>
      </c>
      <c r="G20" s="20">
        <v>25000</v>
      </c>
      <c r="H20" s="20"/>
      <c r="I20" s="20">
        <v>25000</v>
      </c>
      <c r="J20" s="20"/>
      <c r="K20" s="20"/>
      <c r="L20" s="26">
        <f t="shared" si="0"/>
        <v>22500</v>
      </c>
    </row>
    <row r="21" spans="1:13" x14ac:dyDescent="0.3">
      <c r="A21" s="21" t="s">
        <v>24</v>
      </c>
      <c r="B21" s="22">
        <v>110000</v>
      </c>
      <c r="C21" s="23"/>
      <c r="D21" s="19"/>
      <c r="E21" s="20"/>
      <c r="F21" s="20"/>
      <c r="G21" s="20"/>
      <c r="H21" s="20">
        <v>12000</v>
      </c>
      <c r="I21" s="20"/>
      <c r="J21" s="20"/>
      <c r="K21" s="20"/>
      <c r="L21" s="26">
        <f t="shared" si="0"/>
        <v>98000</v>
      </c>
    </row>
    <row r="22" spans="1:13" x14ac:dyDescent="0.3">
      <c r="A22" s="21" t="s">
        <v>25</v>
      </c>
      <c r="B22" s="22">
        <v>137500</v>
      </c>
      <c r="C22" s="23"/>
      <c r="D22" s="19"/>
      <c r="E22" s="20"/>
      <c r="F22" s="20"/>
      <c r="G22" s="20"/>
      <c r="H22" s="20"/>
      <c r="I22" s="20"/>
      <c r="J22" s="20"/>
      <c r="K22" s="20"/>
      <c r="L22" s="26">
        <f t="shared" si="0"/>
        <v>137500</v>
      </c>
    </row>
    <row r="23" spans="1:13" x14ac:dyDescent="0.3">
      <c r="A23" s="21" t="s">
        <v>26</v>
      </c>
      <c r="B23" s="22">
        <v>312500</v>
      </c>
      <c r="C23" s="30"/>
      <c r="D23" s="19"/>
      <c r="E23" s="20"/>
      <c r="F23" s="20"/>
      <c r="G23" s="20"/>
      <c r="H23" s="20"/>
      <c r="I23" s="20"/>
      <c r="J23" s="20"/>
      <c r="K23" s="20"/>
      <c r="L23" s="26">
        <f t="shared" si="0"/>
        <v>312500</v>
      </c>
    </row>
    <row r="24" spans="1:13" ht="15" thickBot="1" x14ac:dyDescent="0.35">
      <c r="A24" s="31" t="s">
        <v>27</v>
      </c>
      <c r="B24" s="32">
        <f>SUM(B17:B23)</f>
        <v>1000000</v>
      </c>
      <c r="C24" s="33"/>
      <c r="D24" s="34">
        <v>40000</v>
      </c>
      <c r="E24" s="34">
        <v>30000</v>
      </c>
      <c r="F24" s="34">
        <v>37500</v>
      </c>
      <c r="G24" s="34">
        <v>50000</v>
      </c>
      <c r="H24" s="35">
        <v>12000</v>
      </c>
      <c r="I24" s="35">
        <v>25000</v>
      </c>
      <c r="J24" s="35">
        <v>0</v>
      </c>
      <c r="K24" s="35">
        <v>0</v>
      </c>
      <c r="L24" s="36">
        <f t="shared" si="0"/>
        <v>805500</v>
      </c>
    </row>
    <row r="25" spans="1:13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7"/>
    </row>
  </sheetData>
  <mergeCells count="1">
    <mergeCell ref="D15:K15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62C5-11FA-4383-A3DD-8EB74087F59B}">
  <sheetPr>
    <pageSetUpPr fitToPage="1"/>
  </sheetPr>
  <dimension ref="A1:M38"/>
  <sheetViews>
    <sheetView topLeftCell="A23" zoomScale="115" zoomScaleNormal="115" workbookViewId="0">
      <selection activeCell="D38" sqref="D38"/>
    </sheetView>
  </sheetViews>
  <sheetFormatPr defaultRowHeight="14.4" x14ac:dyDescent="0.3"/>
  <cols>
    <col min="1" max="1" width="52.33203125" customWidth="1"/>
    <col min="2" max="2" width="13" customWidth="1"/>
    <col min="3" max="3" width="1.5546875" customWidth="1"/>
    <col min="4" max="4" width="14.33203125" customWidth="1"/>
    <col min="5" max="5" width="11" customWidth="1"/>
    <col min="6" max="6" width="10.88671875" customWidth="1"/>
    <col min="7" max="7" width="11.5546875" customWidth="1"/>
    <col min="8" max="8" width="12.44140625" customWidth="1"/>
    <col min="10" max="10" width="11.109375" customWidth="1"/>
    <col min="11" max="11" width="10.5546875" customWidth="1"/>
    <col min="12" max="12" width="12" style="2" customWidth="1"/>
  </cols>
  <sheetData>
    <row r="1" spans="1:13" ht="18" x14ac:dyDescent="0.35">
      <c r="A1" s="1" t="s">
        <v>0</v>
      </c>
    </row>
    <row r="2" spans="1:13" x14ac:dyDescent="0.3">
      <c r="A2" t="s">
        <v>1</v>
      </c>
      <c r="B2" s="3">
        <v>550000</v>
      </c>
      <c r="D2" t="s">
        <v>2</v>
      </c>
    </row>
    <row r="3" spans="1:13" x14ac:dyDescent="0.3">
      <c r="A3" s="4" t="s">
        <v>3</v>
      </c>
      <c r="B3" s="5">
        <v>0.25</v>
      </c>
      <c r="C3" s="6"/>
      <c r="D3" s="6"/>
      <c r="E3" s="6"/>
      <c r="F3" s="6"/>
      <c r="G3" s="6"/>
      <c r="H3" s="6"/>
      <c r="I3" s="6"/>
      <c r="J3" s="6"/>
      <c r="K3" s="6"/>
      <c r="L3" s="7"/>
      <c r="M3" s="8"/>
    </row>
    <row r="4" spans="1:13" x14ac:dyDescent="0.3">
      <c r="A4" s="4" t="s">
        <v>3</v>
      </c>
      <c r="B4" s="3">
        <f>B2*B3</f>
        <v>137500</v>
      </c>
      <c r="C4" s="6"/>
      <c r="D4" s="6"/>
      <c r="E4" s="6"/>
      <c r="F4" s="6"/>
      <c r="G4" s="6"/>
      <c r="H4" s="6"/>
      <c r="I4" s="6"/>
      <c r="J4" s="6"/>
      <c r="K4" s="6"/>
      <c r="L4" s="7"/>
      <c r="M4" s="8"/>
    </row>
    <row r="5" spans="1:13" x14ac:dyDescent="0.3">
      <c r="A5" t="s">
        <v>4</v>
      </c>
      <c r="B5" s="3">
        <f>B2-B4</f>
        <v>412500</v>
      </c>
      <c r="C5" s="6"/>
      <c r="D5" s="6"/>
      <c r="E5" s="6"/>
      <c r="F5" s="6"/>
      <c r="G5" s="6"/>
      <c r="H5" s="6"/>
      <c r="I5" s="6"/>
      <c r="J5" s="6"/>
      <c r="K5" s="6"/>
      <c r="L5" s="7"/>
      <c r="M5" s="8"/>
    </row>
    <row r="6" spans="1:13" x14ac:dyDescent="0.3">
      <c r="A6" t="s">
        <v>5</v>
      </c>
      <c r="B6" s="3">
        <f>B5/2</f>
        <v>206250</v>
      </c>
      <c r="D6" t="s">
        <v>6</v>
      </c>
      <c r="M6" s="9"/>
    </row>
    <row r="7" spans="1:13" x14ac:dyDescent="0.3">
      <c r="A7" t="s">
        <v>7</v>
      </c>
      <c r="B7" s="3">
        <f>B6</f>
        <v>206250</v>
      </c>
      <c r="M7" s="10"/>
    </row>
    <row r="8" spans="1:13" x14ac:dyDescent="0.3">
      <c r="B8" s="3"/>
      <c r="M8" s="10"/>
    </row>
    <row r="9" spans="1:13" x14ac:dyDescent="0.3">
      <c r="B9" s="3"/>
      <c r="M9" s="10"/>
    </row>
    <row r="10" spans="1:13" x14ac:dyDescent="0.3">
      <c r="M10" s="8"/>
    </row>
    <row r="11" spans="1:13" x14ac:dyDescent="0.3">
      <c r="M11" s="8"/>
    </row>
    <row r="12" spans="1:13" ht="18" x14ac:dyDescent="0.35">
      <c r="A12" s="1" t="s">
        <v>8</v>
      </c>
      <c r="B12" s="6"/>
      <c r="M12" s="8"/>
    </row>
    <row r="13" spans="1:13" x14ac:dyDescent="0.3">
      <c r="A13" s="11" t="s">
        <v>28</v>
      </c>
      <c r="B13" s="6"/>
      <c r="M13" s="8"/>
    </row>
    <row r="14" spans="1:13" ht="15" thickBot="1" x14ac:dyDescent="0.35">
      <c r="B14" s="6"/>
      <c r="M14" s="8"/>
    </row>
    <row r="15" spans="1:13" ht="29.4" thickBot="1" x14ac:dyDescent="0.35">
      <c r="A15" s="12" t="s">
        <v>10</v>
      </c>
      <c r="B15" s="13" t="s">
        <v>11</v>
      </c>
      <c r="C15" s="14"/>
      <c r="D15" s="42" t="s">
        <v>35</v>
      </c>
      <c r="E15" s="43"/>
      <c r="F15" s="43"/>
      <c r="G15" s="43"/>
      <c r="H15" s="43"/>
      <c r="I15" s="43"/>
      <c r="J15" s="43"/>
      <c r="K15" s="44"/>
      <c r="L15" s="15" t="s">
        <v>13</v>
      </c>
      <c r="M15" s="8"/>
    </row>
    <row r="16" spans="1:13" ht="14.4" customHeight="1" x14ac:dyDescent="0.3">
      <c r="A16" s="16"/>
      <c r="B16" s="17"/>
      <c r="C16" s="18"/>
      <c r="D16" s="19" t="s">
        <v>14</v>
      </c>
      <c r="E16" s="20" t="s">
        <v>15</v>
      </c>
      <c r="F16" s="20" t="s">
        <v>16</v>
      </c>
      <c r="G16" s="20" t="s">
        <v>17</v>
      </c>
      <c r="H16" s="20" t="s">
        <v>18</v>
      </c>
      <c r="I16" s="20" t="s">
        <v>19</v>
      </c>
      <c r="J16" s="20"/>
      <c r="K16" s="20"/>
      <c r="L16" s="17"/>
      <c r="M16" s="8"/>
    </row>
    <row r="17" spans="1:13" x14ac:dyDescent="0.3">
      <c r="A17" s="21" t="s">
        <v>20</v>
      </c>
      <c r="B17" s="22">
        <v>110000</v>
      </c>
      <c r="C17" s="23"/>
      <c r="D17" s="24">
        <v>40000</v>
      </c>
      <c r="E17" s="25"/>
      <c r="F17" s="25"/>
      <c r="G17" s="25">
        <v>25000</v>
      </c>
      <c r="H17" s="25"/>
      <c r="I17" s="25"/>
      <c r="J17" s="25"/>
      <c r="K17" s="25"/>
      <c r="L17" s="26">
        <v>45000</v>
      </c>
      <c r="M17" s="8"/>
    </row>
    <row r="18" spans="1:13" x14ac:dyDescent="0.3">
      <c r="A18" s="21" t="s">
        <v>21</v>
      </c>
      <c r="B18" s="22">
        <v>110000</v>
      </c>
      <c r="C18" s="23"/>
      <c r="D18" s="19"/>
      <c r="E18" s="20">
        <v>30000</v>
      </c>
      <c r="F18" s="20"/>
      <c r="G18" s="20"/>
      <c r="H18" s="20"/>
      <c r="I18" s="20"/>
      <c r="J18" s="20"/>
      <c r="K18" s="20"/>
      <c r="L18" s="26">
        <v>80000</v>
      </c>
      <c r="M18" s="8"/>
    </row>
    <row r="19" spans="1:13" x14ac:dyDescent="0.3">
      <c r="A19" s="21" t="s">
        <v>22</v>
      </c>
      <c r="B19" s="22">
        <v>110000</v>
      </c>
      <c r="C19" s="23"/>
      <c r="D19" s="27"/>
      <c r="E19" s="28"/>
      <c r="F19" s="28"/>
      <c r="G19" s="28"/>
      <c r="H19" s="28"/>
      <c r="I19" s="29"/>
      <c r="J19" s="28"/>
      <c r="K19" s="28"/>
      <c r="L19" s="26">
        <v>110000</v>
      </c>
      <c r="M19" s="8"/>
    </row>
    <row r="20" spans="1:13" x14ac:dyDescent="0.3">
      <c r="A20" s="21" t="s">
        <v>23</v>
      </c>
      <c r="B20" s="22">
        <v>110000</v>
      </c>
      <c r="C20" s="23"/>
      <c r="D20" s="19"/>
      <c r="E20" s="20"/>
      <c r="F20" s="20">
        <v>37500</v>
      </c>
      <c r="G20" s="20">
        <v>25000</v>
      </c>
      <c r="H20" s="20"/>
      <c r="I20" s="20">
        <v>25000</v>
      </c>
      <c r="J20" s="20"/>
      <c r="K20" s="20"/>
      <c r="L20" s="26">
        <v>22500</v>
      </c>
    </row>
    <row r="21" spans="1:13" x14ac:dyDescent="0.3">
      <c r="A21" s="21" t="s">
        <v>24</v>
      </c>
      <c r="B21" s="22">
        <v>110000</v>
      </c>
      <c r="C21" s="23"/>
      <c r="D21" s="19"/>
      <c r="E21" s="20"/>
      <c r="F21" s="20"/>
      <c r="G21" s="20"/>
      <c r="H21" s="20">
        <v>12000</v>
      </c>
      <c r="I21" s="20"/>
      <c r="J21" s="20"/>
      <c r="K21" s="20"/>
      <c r="L21" s="26">
        <v>98000</v>
      </c>
    </row>
    <row r="22" spans="1:13" x14ac:dyDescent="0.3">
      <c r="A22" s="21"/>
      <c r="B22" s="22"/>
      <c r="C22" s="23"/>
      <c r="D22" s="19"/>
      <c r="E22" s="20"/>
      <c r="F22" s="20"/>
      <c r="G22" s="20"/>
      <c r="H22" s="20"/>
      <c r="I22" s="20"/>
      <c r="J22" s="20"/>
      <c r="K22" s="20"/>
      <c r="L22" s="26"/>
    </row>
    <row r="23" spans="1:13" x14ac:dyDescent="0.3">
      <c r="A23" s="21" t="s">
        <v>25</v>
      </c>
      <c r="B23" s="22">
        <v>137500</v>
      </c>
      <c r="C23" s="23"/>
      <c r="D23" s="19"/>
      <c r="E23" s="20"/>
      <c r="F23" s="20"/>
      <c r="G23" s="20"/>
      <c r="H23" s="20"/>
      <c r="I23" s="20"/>
      <c r="J23" s="20"/>
      <c r="K23" s="20"/>
      <c r="L23" s="26">
        <v>137500</v>
      </c>
    </row>
    <row r="24" spans="1:13" x14ac:dyDescent="0.3">
      <c r="A24" s="21" t="s">
        <v>26</v>
      </c>
      <c r="B24" s="22">
        <v>312500</v>
      </c>
      <c r="C24" s="30"/>
      <c r="D24" s="19"/>
      <c r="E24" s="20"/>
      <c r="F24" s="20"/>
      <c r="G24" s="20"/>
      <c r="H24" s="20"/>
      <c r="I24" s="20"/>
      <c r="J24" s="20"/>
      <c r="K24" s="20"/>
      <c r="L24" s="26">
        <v>312500</v>
      </c>
    </row>
    <row r="25" spans="1:13" ht="15" thickBot="1" x14ac:dyDescent="0.35">
      <c r="A25" s="31" t="s">
        <v>27</v>
      </c>
      <c r="B25" s="32">
        <f>SUM(B17:B24)</f>
        <v>1000000</v>
      </c>
      <c r="C25" s="33"/>
      <c r="D25" s="34">
        <v>40000</v>
      </c>
      <c r="E25" s="34">
        <v>30000</v>
      </c>
      <c r="F25" s="34">
        <v>37500</v>
      </c>
      <c r="G25" s="34">
        <v>50000</v>
      </c>
      <c r="H25" s="35">
        <v>12000</v>
      </c>
      <c r="I25" s="35">
        <v>25000</v>
      </c>
      <c r="J25" s="35">
        <v>0</v>
      </c>
      <c r="K25" s="35">
        <v>0</v>
      </c>
      <c r="L25" s="36">
        <v>805500</v>
      </c>
    </row>
    <row r="26" spans="1:13" ht="15" thickBot="1" x14ac:dyDescent="0.35">
      <c r="B26" s="6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spans="1:13" ht="30" customHeight="1" thickBot="1" x14ac:dyDescent="0.35">
      <c r="A27" s="37" t="s">
        <v>34</v>
      </c>
      <c r="B27" s="12"/>
      <c r="C27" s="14"/>
      <c r="D27" s="42" t="s">
        <v>33</v>
      </c>
      <c r="E27" s="43"/>
      <c r="F27" s="43"/>
      <c r="G27" s="43"/>
      <c r="H27" s="43"/>
      <c r="I27" s="43"/>
      <c r="J27" s="43"/>
      <c r="K27" s="44"/>
      <c r="L27" s="15" t="s">
        <v>13</v>
      </c>
    </row>
    <row r="28" spans="1:13" ht="13.8" customHeight="1" x14ac:dyDescent="0.3">
      <c r="A28" s="16"/>
      <c r="B28" s="22"/>
      <c r="C28" s="18"/>
      <c r="D28" s="19" t="s">
        <v>37</v>
      </c>
      <c r="E28" s="20" t="s">
        <v>38</v>
      </c>
      <c r="F28" s="20" t="s">
        <v>40</v>
      </c>
      <c r="G28" s="20" t="s">
        <v>39</v>
      </c>
      <c r="H28" s="20"/>
      <c r="I28" s="20"/>
      <c r="J28" s="20"/>
      <c r="K28" s="20"/>
      <c r="L28" s="17"/>
    </row>
    <row r="29" spans="1:13" x14ac:dyDescent="0.3">
      <c r="A29" s="21" t="s">
        <v>29</v>
      </c>
      <c r="B29" s="22">
        <v>100000</v>
      </c>
      <c r="C29" s="23"/>
      <c r="D29" s="25">
        <v>40234.5</v>
      </c>
      <c r="E29" s="25"/>
      <c r="F29" s="25">
        <v>7500</v>
      </c>
      <c r="G29" s="25"/>
      <c r="H29" s="25"/>
      <c r="I29" s="25"/>
      <c r="J29" s="25"/>
      <c r="K29" s="25"/>
      <c r="L29" s="26">
        <f>B29-SUM(D29:K29)</f>
        <v>52265.5</v>
      </c>
    </row>
    <row r="30" spans="1:13" x14ac:dyDescent="0.3">
      <c r="A30" s="21" t="s">
        <v>30</v>
      </c>
      <c r="B30" s="22">
        <v>100000</v>
      </c>
      <c r="C30" s="23"/>
      <c r="D30" s="24"/>
      <c r="E30" s="20"/>
      <c r="F30" s="20">
        <v>7500</v>
      </c>
      <c r="G30" s="20"/>
      <c r="H30" s="20"/>
      <c r="I30" s="20"/>
      <c r="J30" s="20"/>
      <c r="K30" s="20"/>
      <c r="L30" s="26">
        <f t="shared" ref="L30:L36" si="0">B30-SUM(D30:K30)</f>
        <v>92500</v>
      </c>
    </row>
    <row r="31" spans="1:13" x14ac:dyDescent="0.3">
      <c r="A31" s="21" t="s">
        <v>31</v>
      </c>
      <c r="B31" s="22">
        <v>100000</v>
      </c>
      <c r="C31" s="23"/>
      <c r="D31" s="24"/>
      <c r="E31" s="28"/>
      <c r="F31" s="28"/>
      <c r="G31" s="28"/>
      <c r="H31" s="28"/>
      <c r="I31" s="29"/>
      <c r="J31" s="28"/>
      <c r="K31" s="28"/>
      <c r="L31" s="26">
        <f t="shared" si="0"/>
        <v>100000</v>
      </c>
    </row>
    <row r="32" spans="1:13" x14ac:dyDescent="0.3">
      <c r="A32" s="21" t="s">
        <v>32</v>
      </c>
      <c r="B32" s="22">
        <v>100000</v>
      </c>
      <c r="C32" s="23"/>
      <c r="D32" s="24"/>
      <c r="E32" s="20"/>
      <c r="F32" s="20"/>
      <c r="G32" s="20">
        <v>25000</v>
      </c>
      <c r="H32" s="20"/>
      <c r="I32" s="20"/>
      <c r="J32" s="20"/>
      <c r="K32" s="20"/>
      <c r="L32" s="26">
        <f t="shared" si="0"/>
        <v>75000</v>
      </c>
    </row>
    <row r="33" spans="1:12" x14ac:dyDescent="0.3">
      <c r="A33" s="21" t="s">
        <v>36</v>
      </c>
      <c r="B33" s="22">
        <v>100000</v>
      </c>
      <c r="C33" s="23"/>
      <c r="D33" s="24"/>
      <c r="E33" s="20">
        <v>20000</v>
      </c>
      <c r="F33" s="20"/>
      <c r="G33" s="20"/>
      <c r="H33" s="20"/>
      <c r="I33" s="20"/>
      <c r="J33" s="20"/>
      <c r="K33" s="20"/>
      <c r="L33" s="26">
        <f t="shared" si="0"/>
        <v>80000</v>
      </c>
    </row>
    <row r="34" spans="1:12" x14ac:dyDescent="0.3">
      <c r="A34" s="21" t="s">
        <v>24</v>
      </c>
      <c r="B34" s="22">
        <v>100000</v>
      </c>
      <c r="C34" s="23"/>
      <c r="D34" s="24"/>
      <c r="E34" s="20">
        <v>20000</v>
      </c>
      <c r="F34" s="20"/>
      <c r="G34" s="20"/>
      <c r="H34" s="20"/>
      <c r="I34" s="20"/>
      <c r="J34" s="20"/>
      <c r="K34" s="20"/>
      <c r="L34" s="26">
        <f t="shared" si="0"/>
        <v>80000</v>
      </c>
    </row>
    <row r="35" spans="1:12" x14ac:dyDescent="0.3">
      <c r="A35" s="21" t="s">
        <v>25</v>
      </c>
      <c r="B35" s="22">
        <v>137500</v>
      </c>
      <c r="C35" s="23"/>
      <c r="D35" s="19"/>
      <c r="E35" s="20"/>
      <c r="F35" s="20"/>
      <c r="G35" s="20"/>
      <c r="H35" s="20"/>
      <c r="I35" s="20"/>
      <c r="J35" s="20"/>
      <c r="K35" s="20"/>
      <c r="L35" s="26">
        <f t="shared" si="0"/>
        <v>137500</v>
      </c>
    </row>
    <row r="36" spans="1:12" x14ac:dyDescent="0.3">
      <c r="A36" s="21" t="s">
        <v>26</v>
      </c>
      <c r="B36" s="22">
        <v>68000</v>
      </c>
      <c r="C36" s="30"/>
      <c r="D36" s="19"/>
      <c r="E36" s="20"/>
      <c r="F36" s="20"/>
      <c r="G36" s="20"/>
      <c r="H36" s="20"/>
      <c r="I36" s="20"/>
      <c r="J36" s="20"/>
      <c r="K36" s="20"/>
      <c r="L36" s="26">
        <f t="shared" si="0"/>
        <v>68000</v>
      </c>
    </row>
    <row r="37" spans="1:12" ht="15" thickBot="1" x14ac:dyDescent="0.35">
      <c r="A37" s="31"/>
      <c r="B37" s="32">
        <f>SUM(B29:B36)</f>
        <v>805500</v>
      </c>
      <c r="C37" s="33"/>
      <c r="D37" s="34">
        <f>SUM(D29:D35)</f>
        <v>40234.5</v>
      </c>
      <c r="E37" s="34">
        <f t="shared" ref="E37:G37" si="1">SUM(E29:E35)</f>
        <v>40000</v>
      </c>
      <c r="F37" s="34">
        <f t="shared" si="1"/>
        <v>15000</v>
      </c>
      <c r="G37" s="34">
        <f t="shared" si="1"/>
        <v>25000</v>
      </c>
      <c r="H37" s="35"/>
      <c r="I37" s="35"/>
      <c r="J37" s="35"/>
      <c r="K37" s="35"/>
      <c r="L37" s="36">
        <f>SUM(L29:L36)</f>
        <v>685265.5</v>
      </c>
    </row>
    <row r="38" spans="1:12" x14ac:dyDescent="0.3">
      <c r="B38" s="38"/>
      <c r="D38" s="39">
        <f>SUM(D37:G37)</f>
        <v>120234.5</v>
      </c>
    </row>
  </sheetData>
  <mergeCells count="2">
    <mergeCell ref="D15:K15"/>
    <mergeCell ref="D27:K27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7C07A-A3FA-4B38-82B5-88A4015956FA}">
  <sheetPr>
    <pageSetUpPr fitToPage="1"/>
  </sheetPr>
  <dimension ref="A1:L28"/>
  <sheetViews>
    <sheetView tabSelected="1" topLeftCell="B15" zoomScale="115" zoomScaleNormal="115" workbookViewId="0">
      <selection activeCell="J29" sqref="J29"/>
    </sheetView>
  </sheetViews>
  <sheetFormatPr defaultRowHeight="14.4" x14ac:dyDescent="0.3"/>
  <cols>
    <col min="1" max="1" width="47.21875" customWidth="1"/>
    <col min="2" max="2" width="13" customWidth="1"/>
    <col min="3" max="3" width="1.5546875" customWidth="1"/>
    <col min="4" max="4" width="14.33203125" customWidth="1"/>
    <col min="5" max="5" width="12.5546875" bestFit="1" customWidth="1"/>
    <col min="6" max="6" width="10.88671875" customWidth="1"/>
    <col min="7" max="7" width="11.5546875" customWidth="1"/>
    <col min="8" max="8" width="12.44140625" customWidth="1"/>
    <col min="9" max="9" width="11.109375" customWidth="1"/>
    <col min="10" max="10" width="10.5546875" customWidth="1"/>
    <col min="11" max="11" width="12" style="2" customWidth="1"/>
  </cols>
  <sheetData>
    <row r="1" spans="1:12" ht="18" x14ac:dyDescent="0.35">
      <c r="A1" s="1" t="s">
        <v>0</v>
      </c>
    </row>
    <row r="2" spans="1:12" x14ac:dyDescent="0.3">
      <c r="A2" t="s">
        <v>1</v>
      </c>
      <c r="B2" s="3">
        <v>550000</v>
      </c>
      <c r="D2" t="s">
        <v>2</v>
      </c>
    </row>
    <row r="3" spans="1:12" x14ac:dyDescent="0.3">
      <c r="A3" s="4" t="s">
        <v>3</v>
      </c>
      <c r="B3" s="5">
        <v>0.25</v>
      </c>
      <c r="C3" s="6"/>
      <c r="D3" s="6"/>
      <c r="E3" s="6"/>
      <c r="F3" s="6"/>
      <c r="G3" s="6"/>
      <c r="H3" s="6"/>
      <c r="I3" s="6"/>
      <c r="J3" s="6"/>
      <c r="K3" s="7"/>
      <c r="L3" s="8"/>
    </row>
    <row r="4" spans="1:12" x14ac:dyDescent="0.3">
      <c r="A4" s="4" t="s">
        <v>3</v>
      </c>
      <c r="B4" s="3">
        <f>B2*B3</f>
        <v>137500</v>
      </c>
      <c r="C4" s="6"/>
      <c r="D4" s="6"/>
      <c r="E4" s="6"/>
      <c r="F4" s="6"/>
      <c r="G4" s="6"/>
      <c r="H4" s="6"/>
      <c r="I4" s="6"/>
      <c r="J4" s="6"/>
      <c r="K4" s="7"/>
      <c r="L4" s="8"/>
    </row>
    <row r="5" spans="1:12" x14ac:dyDescent="0.3">
      <c r="A5" t="s">
        <v>4</v>
      </c>
      <c r="B5" s="3">
        <f>B2-B4</f>
        <v>412500</v>
      </c>
      <c r="C5" s="6"/>
      <c r="D5" s="6"/>
      <c r="E5" s="6"/>
      <c r="F5" s="6"/>
      <c r="G5" s="6"/>
      <c r="H5" s="6"/>
      <c r="I5" s="6"/>
      <c r="J5" s="6"/>
      <c r="K5" s="7"/>
      <c r="L5" s="8"/>
    </row>
    <row r="6" spans="1:12" x14ac:dyDescent="0.3">
      <c r="A6" t="s">
        <v>5</v>
      </c>
      <c r="B6" s="3">
        <f>B5/2</f>
        <v>206250</v>
      </c>
      <c r="D6" t="s">
        <v>6</v>
      </c>
      <c r="L6" s="9"/>
    </row>
    <row r="7" spans="1:12" x14ac:dyDescent="0.3">
      <c r="A7" t="s">
        <v>7</v>
      </c>
      <c r="B7" s="3">
        <f>B6</f>
        <v>206250</v>
      </c>
      <c r="D7" t="s">
        <v>41</v>
      </c>
      <c r="L7" s="10"/>
    </row>
    <row r="8" spans="1:12" x14ac:dyDescent="0.3">
      <c r="B8" s="3"/>
      <c r="L8" s="10"/>
    </row>
    <row r="9" spans="1:12" x14ac:dyDescent="0.3">
      <c r="B9" s="3"/>
      <c r="L9" s="10"/>
    </row>
    <row r="10" spans="1:12" x14ac:dyDescent="0.3">
      <c r="L10" s="8"/>
    </row>
    <row r="11" spans="1:12" x14ac:dyDescent="0.3">
      <c r="L11" s="8"/>
    </row>
    <row r="12" spans="1:12" ht="18" x14ac:dyDescent="0.35">
      <c r="A12" s="1" t="s">
        <v>8</v>
      </c>
      <c r="B12" s="6"/>
      <c r="L12" s="8"/>
    </row>
    <row r="13" spans="1:12" x14ac:dyDescent="0.3">
      <c r="A13" s="11" t="s">
        <v>28</v>
      </c>
      <c r="B13" s="6"/>
      <c r="L13" s="8"/>
    </row>
    <row r="14" spans="1:12" x14ac:dyDescent="0.3">
      <c r="B14" s="6"/>
      <c r="L14" s="8"/>
    </row>
    <row r="15" spans="1:12" ht="15" thickBot="1" x14ac:dyDescent="0.35">
      <c r="B15" s="6"/>
      <c r="C15" s="6"/>
      <c r="D15" s="6"/>
      <c r="E15" s="6"/>
      <c r="F15" s="6"/>
      <c r="G15" s="6"/>
      <c r="H15" s="6"/>
      <c r="I15" s="6"/>
      <c r="J15" s="6"/>
      <c r="K15" s="7"/>
    </row>
    <row r="16" spans="1:12" ht="30" customHeight="1" thickBot="1" x14ac:dyDescent="0.35">
      <c r="A16" s="37" t="s">
        <v>34</v>
      </c>
      <c r="B16" s="12"/>
      <c r="C16" s="14"/>
      <c r="D16" s="42" t="s">
        <v>33</v>
      </c>
      <c r="E16" s="43"/>
      <c r="F16" s="43"/>
      <c r="G16" s="43"/>
      <c r="H16" s="43"/>
      <c r="I16" s="43"/>
      <c r="J16" s="44"/>
      <c r="K16" s="15" t="s">
        <v>13</v>
      </c>
    </row>
    <row r="17" spans="1:11" ht="13.8" customHeight="1" x14ac:dyDescent="0.3">
      <c r="A17" s="16"/>
      <c r="B17" s="22"/>
      <c r="C17" s="18"/>
      <c r="D17" s="19" t="s">
        <v>37</v>
      </c>
      <c r="E17" s="20" t="s">
        <v>38</v>
      </c>
      <c r="F17" s="20" t="s">
        <v>40</v>
      </c>
      <c r="G17" s="20" t="s">
        <v>39</v>
      </c>
      <c r="H17" s="20"/>
      <c r="I17" s="20"/>
      <c r="J17" s="20"/>
      <c r="K17" s="17"/>
    </row>
    <row r="18" spans="1:11" x14ac:dyDescent="0.3">
      <c r="A18" s="21" t="s">
        <v>29</v>
      </c>
      <c r="B18" s="22">
        <v>100000</v>
      </c>
      <c r="C18" s="23"/>
      <c r="D18" s="25">
        <v>40234.5</v>
      </c>
      <c r="E18" s="25"/>
      <c r="F18" s="25">
        <v>7500</v>
      </c>
      <c r="G18" s="25"/>
      <c r="H18" s="25"/>
      <c r="I18" s="25"/>
      <c r="J18" s="25"/>
      <c r="K18" s="26">
        <f t="shared" ref="K18:K25" si="0">B18-SUM(D18:J18)</f>
        <v>52265.5</v>
      </c>
    </row>
    <row r="19" spans="1:11" x14ac:dyDescent="0.3">
      <c r="A19" s="21" t="s">
        <v>30</v>
      </c>
      <c r="B19" s="22">
        <v>100000</v>
      </c>
      <c r="C19" s="23"/>
      <c r="D19" s="24"/>
      <c r="E19" s="20"/>
      <c r="F19" s="20">
        <v>7500</v>
      </c>
      <c r="G19" s="20"/>
      <c r="H19" s="20"/>
      <c r="I19" s="20"/>
      <c r="J19" s="20"/>
      <c r="K19" s="26">
        <f t="shared" si="0"/>
        <v>92500</v>
      </c>
    </row>
    <row r="20" spans="1:11" x14ac:dyDescent="0.3">
      <c r="A20" s="21" t="s">
        <v>31</v>
      </c>
      <c r="B20" s="22">
        <v>100000</v>
      </c>
      <c r="C20" s="23"/>
      <c r="D20" s="24"/>
      <c r="E20" s="28"/>
      <c r="F20" s="28"/>
      <c r="G20" s="28"/>
      <c r="H20" s="28"/>
      <c r="I20" s="28"/>
      <c r="J20" s="28"/>
      <c r="K20" s="26">
        <f t="shared" si="0"/>
        <v>100000</v>
      </c>
    </row>
    <row r="21" spans="1:11" x14ac:dyDescent="0.3">
      <c r="A21" s="21" t="s">
        <v>32</v>
      </c>
      <c r="B21" s="22">
        <v>100000</v>
      </c>
      <c r="C21" s="23"/>
      <c r="D21" s="24"/>
      <c r="E21" s="20"/>
      <c r="F21" s="20"/>
      <c r="G21" s="20">
        <v>25000</v>
      </c>
      <c r="H21" s="20"/>
      <c r="I21" s="20"/>
      <c r="J21" s="20"/>
      <c r="K21" s="26">
        <f t="shared" si="0"/>
        <v>75000</v>
      </c>
    </row>
    <row r="22" spans="1:11" x14ac:dyDescent="0.3">
      <c r="A22" s="21" t="s">
        <v>36</v>
      </c>
      <c r="B22" s="22">
        <v>100000</v>
      </c>
      <c r="C22" s="23"/>
      <c r="D22" s="24"/>
      <c r="E22" s="20">
        <v>20000</v>
      </c>
      <c r="F22" s="20"/>
      <c r="G22" s="20"/>
      <c r="H22" s="20"/>
      <c r="I22" s="20"/>
      <c r="J22" s="20"/>
      <c r="K22" s="26">
        <f t="shared" si="0"/>
        <v>80000</v>
      </c>
    </row>
    <row r="23" spans="1:11" x14ac:dyDescent="0.3">
      <c r="A23" s="21" t="s">
        <v>24</v>
      </c>
      <c r="B23" s="22">
        <v>100000</v>
      </c>
      <c r="C23" s="23"/>
      <c r="D23" s="24"/>
      <c r="E23" s="20">
        <v>20000</v>
      </c>
      <c r="F23" s="20"/>
      <c r="G23" s="20"/>
      <c r="H23" s="20"/>
      <c r="I23" s="20"/>
      <c r="J23" s="20"/>
      <c r="K23" s="26">
        <f t="shared" si="0"/>
        <v>80000</v>
      </c>
    </row>
    <row r="24" spans="1:11" x14ac:dyDescent="0.3">
      <c r="A24" s="21" t="s">
        <v>25</v>
      </c>
      <c r="B24" s="22">
        <v>137500</v>
      </c>
      <c r="C24" s="23"/>
      <c r="D24" s="19"/>
      <c r="E24" s="20"/>
      <c r="F24" s="20"/>
      <c r="G24" s="20"/>
      <c r="H24" s="20"/>
      <c r="I24" s="20"/>
      <c r="J24" s="20"/>
      <c r="K24" s="26">
        <f t="shared" si="0"/>
        <v>137500</v>
      </c>
    </row>
    <row r="25" spans="1:11" x14ac:dyDescent="0.3">
      <c r="A25" s="21" t="s">
        <v>26</v>
      </c>
      <c r="B25" s="22">
        <v>68000</v>
      </c>
      <c r="C25" s="30"/>
      <c r="D25" s="19"/>
      <c r="E25" s="20"/>
      <c r="F25" s="20"/>
      <c r="G25" s="20"/>
      <c r="H25" s="20"/>
      <c r="I25" s="20"/>
      <c r="J25" s="20"/>
      <c r="K25" s="26">
        <f t="shared" si="0"/>
        <v>68000</v>
      </c>
    </row>
    <row r="26" spans="1:11" ht="15" thickBot="1" x14ac:dyDescent="0.35">
      <c r="A26" s="31"/>
      <c r="B26" s="32">
        <f>SUM(B18:B25)</f>
        <v>805500</v>
      </c>
      <c r="C26" s="33"/>
      <c r="D26" s="40">
        <f>SUM(D18:D24)</f>
        <v>40234.5</v>
      </c>
      <c r="E26" s="34">
        <f t="shared" ref="E26:G26" si="1">SUM(E18:E24)</f>
        <v>40000</v>
      </c>
      <c r="F26" s="34">
        <f t="shared" si="1"/>
        <v>15000</v>
      </c>
      <c r="G26" s="34">
        <f t="shared" si="1"/>
        <v>25000</v>
      </c>
      <c r="H26" s="35"/>
      <c r="I26" s="35"/>
      <c r="J26" s="35"/>
      <c r="K26" s="36">
        <f>SUM(K18:K25)</f>
        <v>685265.5</v>
      </c>
    </row>
    <row r="27" spans="1:11" x14ac:dyDescent="0.3">
      <c r="B27" s="38"/>
      <c r="D27" s="4" t="s">
        <v>42</v>
      </c>
      <c r="E27" s="39">
        <f>SUM(D26:G26)</f>
        <v>120234.5</v>
      </c>
      <c r="J27" s="4" t="s">
        <v>43</v>
      </c>
      <c r="K27" s="41">
        <v>750000</v>
      </c>
    </row>
    <row r="28" spans="1:11" x14ac:dyDescent="0.3">
      <c r="J28" s="4" t="s">
        <v>44</v>
      </c>
      <c r="K28" s="41">
        <f>K27-K26</f>
        <v>64734.5</v>
      </c>
    </row>
  </sheetData>
  <mergeCells count="1">
    <mergeCell ref="D16:J16"/>
  </mergeCells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C9071-4B20-461C-8673-086573C5E6B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Nov 2022 Summary</vt:lpstr>
      <vt:lpstr>March2023 proposed</vt:lpstr>
      <vt:lpstr>June 2023Summary</vt:lpstr>
      <vt:lpstr>Sheet2</vt:lpstr>
      <vt:lpstr>'June 2023Summary'!Print_Area</vt:lpstr>
      <vt:lpstr>'March2023 proposed'!Print_Area</vt:lpstr>
      <vt:lpstr>'Nov 2022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Bob</dc:creator>
  <cp:lastModifiedBy>Diane Kielty</cp:lastModifiedBy>
  <dcterms:created xsi:type="dcterms:W3CDTF">2023-01-25T17:23:30Z</dcterms:created>
  <dcterms:modified xsi:type="dcterms:W3CDTF">2023-07-17T19:14:18Z</dcterms:modified>
</cp:coreProperties>
</file>